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mnangcaytrong.com\Cam nang phan bon\Dinh muc vat tu\"/>
    </mc:Choice>
  </mc:AlternateContent>
  <bookViews>
    <workbookView xWindow="360" yWindow="105" windowWidth="14355" windowHeight="46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14" i="1" l="1"/>
  <c r="J14" i="1"/>
  <c r="J7" i="1" s="1"/>
  <c r="G7" i="1"/>
  <c r="H7" i="1"/>
  <c r="I7" i="1"/>
  <c r="K7" i="1"/>
  <c r="L7" i="1"/>
  <c r="M7" i="1"/>
  <c r="H13" i="1"/>
  <c r="G12" i="1"/>
  <c r="N14" i="1"/>
  <c r="N13" i="1"/>
  <c r="N12" i="1"/>
  <c r="F11" i="1"/>
  <c r="C18" i="1" l="1"/>
  <c r="C7" i="1" s="1"/>
  <c r="M17" i="1"/>
  <c r="L16" i="1"/>
  <c r="K15" i="1"/>
  <c r="N9" i="1"/>
  <c r="N10" i="1"/>
  <c r="N11" i="1"/>
  <c r="N15" i="1"/>
  <c r="O15" i="1" s="1"/>
  <c r="N16" i="1"/>
  <c r="O16" i="1" s="1"/>
  <c r="N17" i="1"/>
  <c r="O17" i="1" s="1"/>
  <c r="E10" i="1"/>
  <c r="E7" i="1" s="1"/>
  <c r="D10" i="1"/>
  <c r="N18" i="1" l="1"/>
  <c r="F7" i="1"/>
  <c r="I9" i="1" l="1"/>
  <c r="N8" i="1"/>
  <c r="D9" i="1"/>
  <c r="D8" i="1"/>
  <c r="D7" i="1" s="1"/>
</calcChain>
</file>

<file path=xl/sharedStrings.xml><?xml version="1.0" encoding="utf-8"?>
<sst xmlns="http://schemas.openxmlformats.org/spreadsheetml/2006/main" count="46" uniqueCount="37">
  <si>
    <t>STT</t>
  </si>
  <si>
    <t>Nguyên liệu</t>
  </si>
  <si>
    <t>%N</t>
  </si>
  <si>
    <t>%P2O5</t>
  </si>
  <si>
    <t>%K2O</t>
  </si>
  <si>
    <t>Đạm SA</t>
  </si>
  <si>
    <t>mA (kg)</t>
  </si>
  <si>
    <t>Tổng cộng</t>
  </si>
  <si>
    <t>1000kg</t>
  </si>
  <si>
    <t>S</t>
  </si>
  <si>
    <t>* Hàm lượng Đa lượng được tính dựa trên % dinh dưỡng công bố trên bao bì hoặc trên kết quả phân tích</t>
  </si>
  <si>
    <t>* Hàm lượng trung lượng được tính chủ yếu dựa trên kết quả phân tích nguyên liệu (vì một số loại quặng và phụ gia có chất lượng không ổn định)</t>
  </si>
  <si>
    <t>* Khi thay đổi khối lượng nguyên liệu thì kết quả % dinh dưỡng trong thành phẩm sẽ thay đổi theo</t>
  </si>
  <si>
    <t>Cẩm nang cây trồng</t>
  </si>
  <si>
    <t>CÁCH TÍNH CÔNG THỨC PHÂN BÓN HỖN HỢP NPK</t>
  </si>
  <si>
    <t>Zn</t>
  </si>
  <si>
    <t>B</t>
  </si>
  <si>
    <t>Cu</t>
  </si>
  <si>
    <t>MAP 10-50</t>
  </si>
  <si>
    <t>Đạm Urê 46</t>
  </si>
  <si>
    <t>Kẽm Sunphat 22</t>
  </si>
  <si>
    <t>Axit boric 17</t>
  </si>
  <si>
    <t>Đồng Sunphat 25</t>
  </si>
  <si>
    <t>VD: NPK 20.15.7+TE</t>
  </si>
  <si>
    <t>g</t>
  </si>
  <si>
    <t>Phụ gia khác</t>
  </si>
  <si>
    <t>kg</t>
  </si>
  <si>
    <t>Kali Clorua 60</t>
  </si>
  <si>
    <t>CaO</t>
  </si>
  <si>
    <t>MgO</t>
  </si>
  <si>
    <t>Fe</t>
  </si>
  <si>
    <t>Trung lượng (%)</t>
  </si>
  <si>
    <t>Đa lượng (%)</t>
  </si>
  <si>
    <t>Vi lượng (ppm)</t>
  </si>
  <si>
    <t>Magie Sunphat 13</t>
  </si>
  <si>
    <t>FeEDTA 13</t>
  </si>
  <si>
    <t>Canxi Cacbonat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</si>
</sst>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63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1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mnangcaytro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F12" sqref="F12"/>
    </sheetView>
  </sheetViews>
  <sheetFormatPr defaultRowHeight="15" x14ac:dyDescent="0.25"/>
  <cols>
    <col min="1" max="1" width="4" bestFit="1" customWidth="1"/>
    <col min="2" max="2" width="19.85546875" bestFit="1" customWidth="1"/>
    <col min="3" max="3" width="7.7109375" customWidth="1"/>
    <col min="4" max="4" width="6" bestFit="1" customWidth="1"/>
    <col min="5" max="5" width="6.85546875" customWidth="1"/>
    <col min="6" max="8" width="6" customWidth="1"/>
    <col min="9" max="10" width="5" customWidth="1"/>
    <col min="11" max="11" width="4.140625" customWidth="1"/>
    <col min="12" max="12" width="4.5703125" customWidth="1"/>
    <col min="13" max="13" width="4.28515625" customWidth="1"/>
    <col min="14" max="14" width="7" bestFit="1" customWidth="1"/>
    <col min="15" max="15" width="6" bestFit="1" customWidth="1"/>
    <col min="16" max="16" width="2" bestFit="1" customWidth="1"/>
  </cols>
  <sheetData>
    <row r="1" spans="1:16" x14ac:dyDescent="0.2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6" x14ac:dyDescent="0.25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4" spans="1:16" ht="15" customHeight="1" x14ac:dyDescent="0.25">
      <c r="A4" s="15" t="s">
        <v>0</v>
      </c>
      <c r="B4" s="15" t="s">
        <v>1</v>
      </c>
      <c r="C4" s="26" t="s">
        <v>6</v>
      </c>
      <c r="D4" s="19" t="s">
        <v>32</v>
      </c>
      <c r="E4" s="20"/>
      <c r="F4" s="21"/>
      <c r="G4" s="23" t="s">
        <v>31</v>
      </c>
      <c r="H4" s="22"/>
      <c r="I4" s="24"/>
      <c r="J4" s="25" t="s">
        <v>33</v>
      </c>
      <c r="K4" s="13"/>
      <c r="L4" s="13"/>
      <c r="M4" s="14"/>
      <c r="N4" s="18" t="s">
        <v>8</v>
      </c>
      <c r="O4" s="18"/>
      <c r="P4" s="18"/>
    </row>
    <row r="5" spans="1:16" ht="30" x14ac:dyDescent="0.25">
      <c r="A5" s="16"/>
      <c r="B5" s="16"/>
      <c r="C5" s="26"/>
      <c r="D5" s="3" t="s">
        <v>2</v>
      </c>
      <c r="E5" s="3" t="s">
        <v>3</v>
      </c>
      <c r="F5" s="3" t="s">
        <v>4</v>
      </c>
      <c r="G5" s="5" t="s">
        <v>28</v>
      </c>
      <c r="H5" s="5" t="s">
        <v>29</v>
      </c>
      <c r="I5" s="3" t="s">
        <v>9</v>
      </c>
      <c r="J5" s="5" t="s">
        <v>30</v>
      </c>
      <c r="K5" s="5" t="s">
        <v>15</v>
      </c>
      <c r="L5" s="5" t="s">
        <v>17</v>
      </c>
      <c r="M5" s="5" t="s">
        <v>16</v>
      </c>
      <c r="N5" s="18"/>
      <c r="O5" s="18"/>
      <c r="P5" s="18"/>
    </row>
    <row r="6" spans="1:16" x14ac:dyDescent="0.25">
      <c r="A6" s="16"/>
      <c r="B6" s="17"/>
      <c r="C6" s="26"/>
      <c r="D6" s="6">
        <v>20</v>
      </c>
      <c r="E6" s="6">
        <v>15</v>
      </c>
      <c r="F6" s="6">
        <v>7</v>
      </c>
      <c r="G6" s="6">
        <v>0.3</v>
      </c>
      <c r="H6" s="6">
        <v>0.2</v>
      </c>
      <c r="I6" s="6">
        <v>0.4</v>
      </c>
      <c r="J6" s="6">
        <v>10</v>
      </c>
      <c r="K6" s="6">
        <v>30</v>
      </c>
      <c r="L6" s="6">
        <v>3</v>
      </c>
      <c r="M6" s="6">
        <v>40</v>
      </c>
      <c r="N6" s="18"/>
      <c r="O6" s="18"/>
      <c r="P6" s="18"/>
    </row>
    <row r="7" spans="1:16" x14ac:dyDescent="0.25">
      <c r="A7" s="17"/>
      <c r="B7" s="7" t="s">
        <v>7</v>
      </c>
      <c r="C7" s="7">
        <f t="shared" ref="C7:M7" si="0">SUM(C8:C18)</f>
        <v>100</v>
      </c>
      <c r="D7" s="9">
        <f t="shared" si="0"/>
        <v>19.625</v>
      </c>
      <c r="E7" s="9">
        <f t="shared" si="0"/>
        <v>15</v>
      </c>
      <c r="F7" s="9">
        <f t="shared" si="0"/>
        <v>6.8999999999999995</v>
      </c>
      <c r="G7" s="8">
        <f t="shared" ref="G7" si="1">SUM(G8:G18)</f>
        <v>0.5</v>
      </c>
      <c r="H7" s="8">
        <f t="shared" ref="H7" si="2">SUM(H8:H18)</f>
        <v>0.26</v>
      </c>
      <c r="I7" s="8">
        <f t="shared" ref="I7" si="3">SUM(I8:I18)</f>
        <v>0.57500000000000007</v>
      </c>
      <c r="J7" s="9">
        <f t="shared" ref="J7" si="4">SUM(J8:J18)</f>
        <v>13.000000000000002</v>
      </c>
      <c r="K7" s="9">
        <f t="shared" ref="K7" si="5">SUM(K8:K18)</f>
        <v>33</v>
      </c>
      <c r="L7" s="9">
        <f t="shared" ref="L7" si="6">SUM(L8:L18)</f>
        <v>3.75</v>
      </c>
      <c r="M7" s="9">
        <f t="shared" ref="M7" si="7">SUM(M8:M18)</f>
        <v>42.5</v>
      </c>
      <c r="N7" s="18"/>
      <c r="O7" s="18"/>
      <c r="P7" s="18"/>
    </row>
    <row r="8" spans="1:16" x14ac:dyDescent="0.25">
      <c r="A8" s="2">
        <v>1</v>
      </c>
      <c r="B8" s="1" t="s">
        <v>19</v>
      </c>
      <c r="C8" s="1">
        <v>35</v>
      </c>
      <c r="D8" s="1">
        <f>C8*46%</f>
        <v>16.100000000000001</v>
      </c>
      <c r="E8" s="1"/>
      <c r="F8" s="1"/>
      <c r="G8" s="1"/>
      <c r="H8" s="1"/>
      <c r="I8" s="1"/>
      <c r="J8" s="1"/>
      <c r="K8" s="1"/>
      <c r="L8" s="1"/>
      <c r="M8" s="1"/>
      <c r="N8" s="1">
        <f t="shared" ref="N8:N18" si="8">C8*10</f>
        <v>350</v>
      </c>
      <c r="O8" s="1" t="s">
        <v>26</v>
      </c>
      <c r="P8" s="1"/>
    </row>
    <row r="9" spans="1:16" x14ac:dyDescent="0.25">
      <c r="A9" s="2">
        <v>2</v>
      </c>
      <c r="B9" s="1" t="s">
        <v>5</v>
      </c>
      <c r="C9" s="1">
        <v>2.5</v>
      </c>
      <c r="D9" s="1">
        <f>C9*21%</f>
        <v>0.52500000000000002</v>
      </c>
      <c r="E9" s="1"/>
      <c r="F9" s="1"/>
      <c r="G9" s="1"/>
      <c r="H9" s="1"/>
      <c r="I9" s="1">
        <f>C9*23%</f>
        <v>0.57500000000000007</v>
      </c>
      <c r="J9" s="1"/>
      <c r="K9" s="1"/>
      <c r="L9" s="1"/>
      <c r="M9" s="1"/>
      <c r="N9" s="1">
        <f t="shared" si="8"/>
        <v>25</v>
      </c>
      <c r="O9" s="1" t="s">
        <v>26</v>
      </c>
      <c r="P9" s="1"/>
    </row>
    <row r="10" spans="1:16" x14ac:dyDescent="0.25">
      <c r="A10" s="2">
        <v>3</v>
      </c>
      <c r="B10" s="1" t="s">
        <v>18</v>
      </c>
      <c r="C10" s="1">
        <v>30</v>
      </c>
      <c r="D10" s="1">
        <f>C10*10%</f>
        <v>3</v>
      </c>
      <c r="E10" s="1">
        <f>C10*50%</f>
        <v>15</v>
      </c>
      <c r="F10" s="1"/>
      <c r="G10" s="1"/>
      <c r="H10" s="1"/>
      <c r="I10" s="1"/>
      <c r="J10" s="1"/>
      <c r="K10" s="1"/>
      <c r="L10" s="1"/>
      <c r="M10" s="1"/>
      <c r="N10" s="1">
        <f t="shared" si="8"/>
        <v>300</v>
      </c>
      <c r="O10" s="1" t="s">
        <v>26</v>
      </c>
      <c r="P10" s="1"/>
    </row>
    <row r="11" spans="1:16" x14ac:dyDescent="0.25">
      <c r="A11" s="2">
        <v>4</v>
      </c>
      <c r="B11" s="1" t="s">
        <v>27</v>
      </c>
      <c r="C11" s="1">
        <v>11.5</v>
      </c>
      <c r="D11" s="1"/>
      <c r="E11" s="1"/>
      <c r="F11" s="1">
        <f>C11*60%</f>
        <v>6.8999999999999995</v>
      </c>
      <c r="G11" s="1"/>
      <c r="H11" s="1"/>
      <c r="I11" s="1"/>
      <c r="J11" s="1"/>
      <c r="K11" s="1"/>
      <c r="L11" s="1"/>
      <c r="M11" s="1"/>
      <c r="N11" s="1">
        <f t="shared" si="8"/>
        <v>115</v>
      </c>
      <c r="O11" s="1" t="s">
        <v>26</v>
      </c>
      <c r="P11" s="1"/>
    </row>
    <row r="12" spans="1:16" x14ac:dyDescent="0.25">
      <c r="A12" s="2">
        <v>5</v>
      </c>
      <c r="B12" s="1" t="s">
        <v>36</v>
      </c>
      <c r="C12" s="1">
        <v>1</v>
      </c>
      <c r="D12" s="1"/>
      <c r="E12" s="1"/>
      <c r="F12" s="1"/>
      <c r="G12" s="1">
        <f>C12*50%</f>
        <v>0.5</v>
      </c>
      <c r="H12" s="1"/>
      <c r="I12" s="1"/>
      <c r="J12" s="1"/>
      <c r="K12" s="1"/>
      <c r="L12" s="1"/>
      <c r="M12" s="1"/>
      <c r="N12" s="1">
        <f t="shared" si="8"/>
        <v>10</v>
      </c>
      <c r="O12" s="1" t="s">
        <v>26</v>
      </c>
      <c r="P12" s="1"/>
    </row>
    <row r="13" spans="1:16" x14ac:dyDescent="0.25">
      <c r="A13" s="2">
        <v>6</v>
      </c>
      <c r="B13" s="1" t="s">
        <v>34</v>
      </c>
      <c r="C13" s="1">
        <v>2</v>
      </c>
      <c r="D13" s="1"/>
      <c r="E13" s="1"/>
      <c r="F13" s="1"/>
      <c r="G13" s="1"/>
      <c r="H13" s="1">
        <f>C13*13%</f>
        <v>0.26</v>
      </c>
      <c r="I13" s="1"/>
      <c r="J13" s="1"/>
      <c r="K13" s="1"/>
      <c r="L13" s="1"/>
      <c r="M13" s="1"/>
      <c r="N13" s="1">
        <f t="shared" si="8"/>
        <v>20</v>
      </c>
      <c r="O13" s="1" t="s">
        <v>26</v>
      </c>
      <c r="P13" s="1"/>
    </row>
    <row r="14" spans="1:16" x14ac:dyDescent="0.25">
      <c r="A14" s="2">
        <v>7</v>
      </c>
      <c r="B14" s="1" t="s">
        <v>35</v>
      </c>
      <c r="C14" s="1">
        <v>0.01</v>
      </c>
      <c r="D14" s="1"/>
      <c r="E14" s="1"/>
      <c r="F14" s="1"/>
      <c r="G14" s="1"/>
      <c r="H14" s="1"/>
      <c r="I14" s="1"/>
      <c r="J14" s="1">
        <f>C14*13%*10000</f>
        <v>13.000000000000002</v>
      </c>
      <c r="K14" s="1"/>
      <c r="L14" s="1"/>
      <c r="M14" s="1"/>
      <c r="N14" s="1">
        <f t="shared" si="8"/>
        <v>0.1</v>
      </c>
      <c r="O14" s="1">
        <f t="shared" ref="O14:O17" si="9">N14*1000</f>
        <v>100</v>
      </c>
      <c r="P14" s="1" t="s">
        <v>24</v>
      </c>
    </row>
    <row r="15" spans="1:16" x14ac:dyDescent="0.25">
      <c r="A15" s="2">
        <v>8</v>
      </c>
      <c r="B15" s="1" t="s">
        <v>20</v>
      </c>
      <c r="C15" s="1">
        <v>1.4999999999999999E-2</v>
      </c>
      <c r="D15" s="1"/>
      <c r="E15" s="1"/>
      <c r="F15" s="1"/>
      <c r="G15" s="1"/>
      <c r="H15" s="1"/>
      <c r="I15" s="1"/>
      <c r="J15" s="1"/>
      <c r="K15" s="1">
        <f>C15*22%*10000</f>
        <v>33</v>
      </c>
      <c r="L15" s="1"/>
      <c r="M15" s="1"/>
      <c r="N15" s="1">
        <f t="shared" si="8"/>
        <v>0.15</v>
      </c>
      <c r="O15" s="1">
        <f t="shared" si="9"/>
        <v>150</v>
      </c>
      <c r="P15" s="1" t="s">
        <v>24</v>
      </c>
    </row>
    <row r="16" spans="1:16" x14ac:dyDescent="0.25">
      <c r="A16" s="2">
        <v>9</v>
      </c>
      <c r="B16" s="1" t="s">
        <v>22</v>
      </c>
      <c r="C16" s="1">
        <v>1.5E-3</v>
      </c>
      <c r="D16" s="1"/>
      <c r="E16" s="1"/>
      <c r="F16" s="1"/>
      <c r="G16" s="1"/>
      <c r="H16" s="1"/>
      <c r="I16" s="1"/>
      <c r="J16" s="1"/>
      <c r="K16" s="1"/>
      <c r="L16" s="1">
        <f>C16*25%*10000</f>
        <v>3.75</v>
      </c>
      <c r="M16" s="1"/>
      <c r="N16" s="1">
        <f t="shared" si="8"/>
        <v>1.4999999999999999E-2</v>
      </c>
      <c r="O16" s="1">
        <f t="shared" si="9"/>
        <v>15</v>
      </c>
      <c r="P16" s="1" t="s">
        <v>24</v>
      </c>
    </row>
    <row r="17" spans="1:16" x14ac:dyDescent="0.25">
      <c r="A17" s="2">
        <v>10</v>
      </c>
      <c r="B17" s="1" t="s">
        <v>21</v>
      </c>
      <c r="C17" s="1">
        <v>2.5000000000000001E-2</v>
      </c>
      <c r="D17" s="1"/>
      <c r="E17" s="1"/>
      <c r="F17" s="1"/>
      <c r="G17" s="1"/>
      <c r="H17" s="1"/>
      <c r="I17" s="1"/>
      <c r="J17" s="1"/>
      <c r="K17" s="1"/>
      <c r="L17" s="1"/>
      <c r="M17" s="1">
        <f>C17*17%*10000</f>
        <v>42.5</v>
      </c>
      <c r="N17" s="1">
        <f t="shared" si="8"/>
        <v>0.25</v>
      </c>
      <c r="O17" s="1">
        <f t="shared" si="9"/>
        <v>250</v>
      </c>
      <c r="P17" s="1" t="s">
        <v>24</v>
      </c>
    </row>
    <row r="18" spans="1:16" x14ac:dyDescent="0.25">
      <c r="A18" s="2">
        <v>11</v>
      </c>
      <c r="B18" s="1" t="s">
        <v>25</v>
      </c>
      <c r="C18" s="10">
        <f>100-SUM(C8:C17)</f>
        <v>17.948499999999996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f t="shared" si="8"/>
        <v>179.48499999999996</v>
      </c>
      <c r="O18" s="1" t="s">
        <v>26</v>
      </c>
      <c r="P18" s="1"/>
    </row>
    <row r="20" spans="1:16" x14ac:dyDescent="0.25">
      <c r="A20" t="s">
        <v>12</v>
      </c>
    </row>
    <row r="21" spans="1:16" x14ac:dyDescent="0.25">
      <c r="A21" t="s">
        <v>10</v>
      </c>
    </row>
    <row r="22" spans="1:16" x14ac:dyDescent="0.25">
      <c r="A22" t="s">
        <v>11</v>
      </c>
    </row>
    <row r="24" spans="1:16" x14ac:dyDescent="0.25">
      <c r="I24" s="4" t="s">
        <v>13</v>
      </c>
      <c r="J24" s="4"/>
    </row>
  </sheetData>
  <mergeCells count="9">
    <mergeCell ref="A1:N1"/>
    <mergeCell ref="A2:N2"/>
    <mergeCell ref="B4:B6"/>
    <mergeCell ref="N4:P7"/>
    <mergeCell ref="G4:I4"/>
    <mergeCell ref="J4:M4"/>
    <mergeCell ref="D4:F4"/>
    <mergeCell ref="C4:C6"/>
    <mergeCell ref="A4:A7"/>
  </mergeCells>
  <hyperlinks>
    <hyperlink ref="I24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ThanhTuyet</dc:creator>
  <cp:lastModifiedBy>Đặng Viết Thanh</cp:lastModifiedBy>
  <dcterms:created xsi:type="dcterms:W3CDTF">2017-01-14T01:25:21Z</dcterms:created>
  <dcterms:modified xsi:type="dcterms:W3CDTF">2017-01-22T04:35:31Z</dcterms:modified>
</cp:coreProperties>
</file>